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seanpercy/Desktop/"/>
    </mc:Choice>
  </mc:AlternateContent>
  <xr:revisionPtr revIDLastSave="0" documentId="13_ncr:1_{E15E13B3-514D-C749-9F89-B11FAAD975C8}" xr6:coauthVersionLast="47" xr6:coauthVersionMax="47" xr10:uidLastSave="{00000000-0000-0000-0000-000000000000}"/>
  <bookViews>
    <workbookView xWindow="11020" yWindow="640" windowWidth="32220" windowHeight="241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" i="1"/>
  <c r="L4" i="1" s="1"/>
  <c r="E6" i="1"/>
  <c r="M17" i="1" l="1"/>
  <c r="N17" i="1" s="1"/>
  <c r="M24" i="1"/>
  <c r="N24" i="1" s="1"/>
  <c r="M20" i="1"/>
  <c r="N20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J18" i="1"/>
  <c r="M18" i="1" s="1"/>
  <c r="N18" i="1" s="1"/>
  <c r="J19" i="1"/>
  <c r="M19" i="1" s="1"/>
  <c r="N19" i="1" s="1"/>
  <c r="J20" i="1"/>
  <c r="J21" i="1"/>
  <c r="M21" i="1" s="1"/>
  <c r="N21" i="1" s="1"/>
  <c r="J22" i="1"/>
  <c r="M22" i="1" s="1"/>
  <c r="N22" i="1" s="1"/>
  <c r="J23" i="1"/>
  <c r="M23" i="1" s="1"/>
  <c r="N23" i="1" s="1"/>
  <c r="J24" i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33" i="1"/>
  <c r="M33" i="1" s="1"/>
  <c r="N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N38" i="1" s="1"/>
  <c r="J39" i="1"/>
  <c r="M39" i="1" s="1"/>
  <c r="N39" i="1" s="1"/>
  <c r="J40" i="1"/>
  <c r="M40" i="1" s="1"/>
  <c r="N40" i="1" s="1"/>
  <c r="J41" i="1"/>
  <c r="M41" i="1" s="1"/>
  <c r="N41" i="1" s="1"/>
  <c r="J42" i="1"/>
  <c r="M42" i="1" s="1"/>
  <c r="N42" i="1" s="1"/>
  <c r="J43" i="1"/>
  <c r="M43" i="1" s="1"/>
  <c r="N43" i="1" s="1"/>
  <c r="J46" i="1"/>
  <c r="M46" i="1" s="1"/>
  <c r="N46" i="1" s="1"/>
  <c r="J5" i="1"/>
  <c r="M5" i="1" s="1"/>
  <c r="N5" i="1" s="1"/>
  <c r="J7" i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G4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J4" i="1" l="1"/>
  <c r="M4" i="1" s="1"/>
  <c r="N4" i="1" s="1"/>
  <c r="J44" i="1"/>
  <c r="M44" i="1" s="1"/>
  <c r="N44" i="1" s="1"/>
  <c r="J45" i="1"/>
  <c r="M45" i="1" s="1"/>
  <c r="N45" i="1" s="1"/>
  <c r="J6" i="1"/>
  <c r="M6" i="1" s="1"/>
  <c r="N6" i="1" s="1"/>
</calcChain>
</file>

<file path=xl/sharedStrings.xml><?xml version="1.0" encoding="utf-8"?>
<sst xmlns="http://schemas.openxmlformats.org/spreadsheetml/2006/main" count="13" uniqueCount="13">
  <si>
    <t>How many times the average income will buy a house</t>
  </si>
  <si>
    <t>Monthly Interest Rate</t>
  </si>
  <si>
    <t>Term (years)</t>
  </si>
  <si>
    <t>Term (months)</t>
  </si>
  <si>
    <t>Percentage of average monthly income that would be absorbed by an average mortgage payment</t>
  </si>
  <si>
    <t>Monthly payment (not factoring insurance)</t>
  </si>
  <si>
    <t>monthly rate
(%)</t>
  </si>
  <si>
    <t>Principle (based on 10% down)</t>
  </si>
  <si>
    <t>Housing prices and income in qathet</t>
  </si>
  <si>
    <r>
      <t xml:space="preserve">Average residential </t>
    </r>
    <r>
      <rPr>
        <b/>
        <sz val="10"/>
        <color rgb="FF000000"/>
        <rFont val="Helvetica Neue"/>
        <family val="2"/>
      </rPr>
      <t>home sale price</t>
    </r>
    <r>
      <rPr>
        <sz val="10"/>
        <color indexed="8"/>
        <rFont val="Helvetica Neue"/>
        <family val="2"/>
      </rPr>
      <t>, qathet (BC Real Estate Association)</t>
    </r>
  </si>
  <si>
    <r>
      <t xml:space="preserve">If 1980s house price rose at the rate of </t>
    </r>
    <r>
      <rPr>
        <b/>
        <sz val="10"/>
        <color rgb="FF000000"/>
        <rFont val="Helvetica Neue"/>
        <family val="2"/>
      </rPr>
      <t>inflation</t>
    </r>
    <r>
      <rPr>
        <sz val="10"/>
        <color indexed="8"/>
        <rFont val="Helvetica Neue"/>
        <family val="2"/>
      </rPr>
      <t xml:space="preserve"> (Bank of Canada inflation calculator)</t>
    </r>
  </si>
  <si>
    <r>
      <t xml:space="preserve">Average census </t>
    </r>
    <r>
      <rPr>
        <b/>
        <sz val="10"/>
        <color rgb="FF000000"/>
        <rFont val="Helvetica Neue"/>
        <family val="2"/>
      </rPr>
      <t xml:space="preserve">family income </t>
    </r>
    <r>
      <rPr>
        <sz val="10"/>
        <color indexed="8"/>
        <rFont val="Helvetica Neue"/>
      </rPr>
      <t>- qathet</t>
    </r>
    <r>
      <rPr>
        <sz val="10"/>
        <color indexed="8"/>
        <rFont val="Helvetica Neue"/>
        <family val="2"/>
      </rPr>
      <t xml:space="preserve"> (Stats Canada)</t>
    </r>
  </si>
  <si>
    <t>Conventional 5-Year Mortgage Rate (annual peak) (Bank of Canada)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</si>
</sst>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rgb="FF0000FF"/>
      <name val="Helvetica Neue"/>
      <family val="2"/>
    </font>
    <font>
      <b/>
      <sz val="10"/>
      <color rgb="FF0000FF"/>
      <name val="Helvetica Neue"/>
      <family val="2"/>
    </font>
    <font>
      <b/>
      <sz val="10"/>
      <color rgb="FF000000"/>
      <name val="Helvetica Neue"/>
      <family val="2"/>
    </font>
    <font>
      <b/>
      <sz val="16"/>
      <color rgb="FF00000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0" fontId="2" fillId="3" borderId="2" xfId="0" applyFont="1" applyFill="1" applyBorder="1">
      <alignment vertical="top" wrapText="1"/>
    </xf>
    <xf numFmtId="0" fontId="2" fillId="3" borderId="5" xfId="0" applyNumberFormat="1" applyFont="1" applyFill="1" applyBorder="1">
      <alignment vertical="top" wrapText="1"/>
    </xf>
    <xf numFmtId="164" fontId="0" fillId="0" borderId="7" xfId="0" applyNumberFormat="1" applyBorder="1">
      <alignment vertical="top" wrapText="1"/>
    </xf>
    <xf numFmtId="165" fontId="0" fillId="0" borderId="6" xfId="1" applyNumberFormat="1" applyFont="1" applyBorder="1" applyAlignment="1">
      <alignment vertical="top" wrapText="1"/>
    </xf>
    <xf numFmtId="165" fontId="0" fillId="0" borderId="7" xfId="1" applyNumberFormat="1" applyFont="1" applyBorder="1" applyAlignment="1">
      <alignment vertical="top" wrapText="1"/>
    </xf>
    <xf numFmtId="44" fontId="0" fillId="0" borderId="0" xfId="1" applyFont="1" applyAlignment="1">
      <alignment vertical="top" wrapText="1"/>
    </xf>
    <xf numFmtId="165" fontId="2" fillId="2" borderId="1" xfId="1" applyNumberFormat="1" applyFont="1" applyFill="1" applyBorder="1" applyAlignment="1">
      <alignment vertical="top" wrapText="1"/>
    </xf>
    <xf numFmtId="165" fontId="0" fillId="0" borderId="0" xfId="1" applyNumberFormat="1" applyFont="1" applyAlignment="1">
      <alignment vertical="top" wrapText="1"/>
    </xf>
    <xf numFmtId="44" fontId="0" fillId="0" borderId="7" xfId="1" applyFont="1" applyBorder="1" applyAlignment="1">
      <alignment vertical="top" wrapText="1"/>
    </xf>
    <xf numFmtId="43" fontId="2" fillId="2" borderId="1" xfId="2" applyFont="1" applyFill="1" applyBorder="1" applyAlignment="1">
      <alignment vertical="top" wrapText="1"/>
    </xf>
    <xf numFmtId="43" fontId="3" fillId="0" borderId="4" xfId="2" applyFont="1" applyBorder="1" applyAlignment="1">
      <alignment vertical="top" wrapText="1"/>
    </xf>
    <xf numFmtId="43" fontId="0" fillId="0" borderId="7" xfId="2" applyFont="1" applyBorder="1" applyAlignment="1">
      <alignment vertical="top" wrapText="1"/>
    </xf>
    <xf numFmtId="43" fontId="0" fillId="0" borderId="0" xfId="2" applyFont="1" applyAlignment="1">
      <alignment vertical="top" wrapText="1"/>
    </xf>
    <xf numFmtId="44" fontId="3" fillId="0" borderId="4" xfId="1" applyFont="1" applyBorder="1" applyAlignment="1">
      <alignment vertical="top" wrapText="1"/>
    </xf>
    <xf numFmtId="43" fontId="2" fillId="4" borderId="1" xfId="2" applyFont="1" applyFill="1" applyBorder="1" applyAlignment="1">
      <alignment vertical="top" wrapText="1"/>
    </xf>
    <xf numFmtId="10" fontId="0" fillId="0" borderId="0" xfId="3" applyNumberFormat="1" applyFont="1" applyAlignment="1">
      <alignment vertical="top" wrapText="1"/>
    </xf>
    <xf numFmtId="10" fontId="2" fillId="2" borderId="1" xfId="3" applyNumberFormat="1" applyFont="1" applyFill="1" applyBorder="1" applyAlignment="1">
      <alignment vertical="top" wrapText="1"/>
    </xf>
    <xf numFmtId="10" fontId="3" fillId="0" borderId="4" xfId="3" applyNumberFormat="1" applyFont="1" applyBorder="1" applyAlignment="1">
      <alignment vertical="top" wrapText="1"/>
    </xf>
    <xf numFmtId="10" fontId="0" fillId="0" borderId="7" xfId="3" applyNumberFormat="1" applyFont="1" applyBorder="1" applyAlignment="1">
      <alignment vertical="top" wrapText="1"/>
    </xf>
    <xf numFmtId="44" fontId="5" fillId="0" borderId="0" xfId="1" applyFont="1" applyAlignment="1">
      <alignment vertical="top" wrapText="1"/>
    </xf>
    <xf numFmtId="44" fontId="6" fillId="2" borderId="1" xfId="1" applyFont="1" applyFill="1" applyBorder="1" applyAlignment="1">
      <alignment vertical="top" wrapText="1"/>
    </xf>
    <xf numFmtId="9" fontId="2" fillId="4" borderId="1" xfId="1" applyNumberFormat="1" applyFont="1" applyFill="1" applyBorder="1" applyAlignment="1">
      <alignment horizontal="center" vertical="top" wrapText="1"/>
    </xf>
    <xf numFmtId="44" fontId="0" fillId="5" borderId="0" xfId="1" applyFont="1" applyFill="1" applyAlignment="1">
      <alignment vertical="top" wrapText="1"/>
    </xf>
    <xf numFmtId="44" fontId="5" fillId="0" borderId="9" xfId="1" applyFont="1" applyBorder="1" applyAlignment="1">
      <alignment vertical="top" wrapText="1"/>
    </xf>
    <xf numFmtId="8" fontId="5" fillId="0" borderId="10" xfId="1" applyNumberFormat="1" applyFont="1" applyBorder="1" applyAlignment="1">
      <alignment vertical="top" wrapText="1"/>
    </xf>
    <xf numFmtId="44" fontId="5" fillId="0" borderId="10" xfId="1" applyFont="1" applyBorder="1" applyAlignment="1">
      <alignment vertical="top" wrapText="1"/>
    </xf>
    <xf numFmtId="44" fontId="3" fillId="0" borderId="8" xfId="1" applyFont="1" applyFill="1" applyBorder="1" applyAlignment="1">
      <alignment vertical="top" wrapText="1"/>
    </xf>
    <xf numFmtId="9" fontId="0" fillId="0" borderId="8" xfId="3" applyFont="1" applyBorder="1" applyAlignment="1">
      <alignment vertical="top" wrapText="1"/>
    </xf>
    <xf numFmtId="44" fontId="0" fillId="0" borderId="8" xfId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5" fontId="3" fillId="0" borderId="3" xfId="1" applyNumberFormat="1" applyFont="1" applyBorder="1" applyAlignment="1">
      <alignment vertical="top" wrapText="1"/>
    </xf>
    <xf numFmtId="165" fontId="3" fillId="0" borderId="4" xfId="1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N3" sqref="N3"/>
    </sheetView>
  </sheetViews>
  <sheetFormatPr baseColWidth="10" defaultColWidth="16.33203125" defaultRowHeight="20" customHeight="1" x14ac:dyDescent="0.15"/>
  <cols>
    <col min="1" max="1" width="16.33203125" style="1" customWidth="1"/>
    <col min="2" max="4" width="14" style="10" customWidth="1"/>
    <col min="5" max="5" width="9.5" style="15" customWidth="1"/>
    <col min="6" max="6" width="11.33203125" style="15" customWidth="1"/>
    <col min="7" max="7" width="7.33203125" style="15" customWidth="1"/>
    <col min="8" max="8" width="5.5" style="1" customWidth="1"/>
    <col min="9" max="9" width="14" style="8" customWidth="1"/>
    <col min="10" max="10" width="14" style="18" customWidth="1"/>
    <col min="11" max="12" width="14" style="15" customWidth="1"/>
    <col min="13" max="13" width="14" style="22" customWidth="1"/>
    <col min="14" max="14" width="16.5" style="8" customWidth="1"/>
    <col min="15" max="16384" width="16.33203125" style="1"/>
  </cols>
  <sheetData>
    <row r="1" spans="1:14" ht="27.75" customHeight="1" x14ac:dyDescent="0.15">
      <c r="A1" s="35" t="s">
        <v>8</v>
      </c>
      <c r="B1" s="32"/>
      <c r="C1" s="32"/>
      <c r="D1" s="32"/>
      <c r="E1" s="32"/>
      <c r="F1" s="32"/>
      <c r="G1" s="32"/>
      <c r="K1" s="1"/>
      <c r="L1" s="1"/>
    </row>
    <row r="2" spans="1:14" ht="20.25" customHeight="1" x14ac:dyDescent="0.15">
      <c r="A2" s="2"/>
      <c r="B2" s="9"/>
      <c r="C2" s="9"/>
      <c r="D2" s="9"/>
      <c r="E2" s="12"/>
      <c r="F2" s="12"/>
      <c r="G2" s="12"/>
      <c r="I2" s="24">
        <v>0.9</v>
      </c>
      <c r="J2" s="19"/>
      <c r="K2" s="17">
        <v>20</v>
      </c>
      <c r="L2" s="12"/>
      <c r="M2" s="23"/>
      <c r="N2" s="25"/>
    </row>
    <row r="3" spans="1:14" ht="99" customHeight="1" x14ac:dyDescent="0.15">
      <c r="A3" s="3"/>
      <c r="B3" s="33" t="s">
        <v>9</v>
      </c>
      <c r="C3" s="34" t="s">
        <v>10</v>
      </c>
      <c r="D3" s="34" t="s">
        <v>11</v>
      </c>
      <c r="E3" s="13" t="s">
        <v>0</v>
      </c>
      <c r="F3" s="13" t="s">
        <v>12</v>
      </c>
      <c r="G3" s="13" t="s">
        <v>6</v>
      </c>
      <c r="I3" s="16" t="s">
        <v>7</v>
      </c>
      <c r="J3" s="20" t="s">
        <v>1</v>
      </c>
      <c r="K3" s="13" t="s">
        <v>2</v>
      </c>
      <c r="L3" s="13" t="s">
        <v>3</v>
      </c>
      <c r="M3" s="26" t="s">
        <v>5</v>
      </c>
      <c r="N3" s="29" t="s">
        <v>4</v>
      </c>
    </row>
    <row r="4" spans="1:14" ht="20" customHeight="1" x14ac:dyDescent="0.15">
      <c r="A4" s="4">
        <v>1980</v>
      </c>
      <c r="B4" s="6">
        <v>56945</v>
      </c>
      <c r="C4" s="7"/>
      <c r="D4" s="7"/>
      <c r="E4" s="14"/>
      <c r="F4" s="14">
        <v>17.5</v>
      </c>
      <c r="G4" s="14">
        <f>F4/12</f>
        <v>1.4583333333333333</v>
      </c>
      <c r="I4" s="11">
        <f t="shared" ref="I4:I46" si="0">+B4*$I$2</f>
        <v>51250.5</v>
      </c>
      <c r="J4" s="21">
        <f t="shared" ref="J4:J46" si="1">+G4/100</f>
        <v>1.4583333333333332E-2</v>
      </c>
      <c r="K4" s="14">
        <f>+$K$2</f>
        <v>20</v>
      </c>
      <c r="L4" s="14">
        <f>K4*12</f>
        <v>240</v>
      </c>
      <c r="M4" s="27">
        <f>PMT(J4,(L4),-I4,0,0)</f>
        <v>771.29026349992148</v>
      </c>
      <c r="N4" s="30">
        <f>M4/(D6/12)</f>
        <v>0.36815764367538018</v>
      </c>
    </row>
    <row r="5" spans="1:14" ht="20" customHeight="1" x14ac:dyDescent="0.15">
      <c r="A5" s="4">
        <v>1981</v>
      </c>
      <c r="B5" s="6">
        <v>63119</v>
      </c>
      <c r="C5" s="7">
        <v>63892</v>
      </c>
      <c r="D5" s="7"/>
      <c r="E5" s="14"/>
      <c r="F5" s="14">
        <v>21.75</v>
      </c>
      <c r="G5" s="14">
        <f t="shared" ref="G5:G46" si="2">F5/12</f>
        <v>1.8125</v>
      </c>
      <c r="I5" s="11">
        <f t="shared" si="0"/>
        <v>56807.1</v>
      </c>
      <c r="J5" s="21">
        <f t="shared" si="1"/>
        <v>1.8124999999999999E-2</v>
      </c>
      <c r="K5" s="14">
        <f t="shared" ref="K5:K46" si="3">+$K$2</f>
        <v>20</v>
      </c>
      <c r="L5" s="14">
        <f t="shared" ref="L5:L46" si="4">K5*12</f>
        <v>240</v>
      </c>
      <c r="M5" s="27">
        <f t="shared" ref="M5:M46" si="5">PMT(J5,(L5),-I5,0,0)</f>
        <v>1043.633706441294</v>
      </c>
      <c r="N5" s="30">
        <f>M5/(D6/12)</f>
        <v>0.49815451381446013</v>
      </c>
    </row>
    <row r="6" spans="1:14" ht="20" customHeight="1" x14ac:dyDescent="0.15">
      <c r="A6" s="4">
        <v>1982</v>
      </c>
      <c r="B6" s="6">
        <v>54541</v>
      </c>
      <c r="C6" s="7">
        <v>71113</v>
      </c>
      <c r="D6" s="7">
        <v>25140</v>
      </c>
      <c r="E6" s="14">
        <f>B6/D6</f>
        <v>2.1694908512330948</v>
      </c>
      <c r="F6" s="14">
        <v>19.75</v>
      </c>
      <c r="G6" s="14">
        <f t="shared" si="2"/>
        <v>1.6458333333333333</v>
      </c>
      <c r="I6" s="11">
        <f t="shared" si="0"/>
        <v>49086.9</v>
      </c>
      <c r="J6" s="21">
        <f t="shared" si="1"/>
        <v>1.6458333333333332E-2</v>
      </c>
      <c r="K6" s="14">
        <f t="shared" si="3"/>
        <v>20</v>
      </c>
      <c r="L6" s="14">
        <f t="shared" si="4"/>
        <v>240</v>
      </c>
      <c r="M6" s="27">
        <f t="shared" si="5"/>
        <v>824.27839595376599</v>
      </c>
      <c r="N6" s="30">
        <f t="shared" ref="N6:N46" si="6">M6/(D6/12)</f>
        <v>0.39345030833115324</v>
      </c>
    </row>
    <row r="7" spans="1:14" ht="20" customHeight="1" x14ac:dyDescent="0.15">
      <c r="A7" s="4">
        <v>1983</v>
      </c>
      <c r="B7" s="6">
        <v>53673</v>
      </c>
      <c r="C7" s="7">
        <v>76971</v>
      </c>
      <c r="D7" s="7">
        <v>25690</v>
      </c>
      <c r="E7" s="14">
        <f t="shared" ref="E7:E46" si="7">B7/D7</f>
        <v>2.0892565200467108</v>
      </c>
      <c r="F7" s="14">
        <v>14.75</v>
      </c>
      <c r="G7" s="14">
        <f t="shared" si="2"/>
        <v>1.2291666666666667</v>
      </c>
      <c r="I7" s="11">
        <f t="shared" si="0"/>
        <v>48305.700000000004</v>
      </c>
      <c r="J7" s="21">
        <f t="shared" si="1"/>
        <v>1.2291666666666668E-2</v>
      </c>
      <c r="K7" s="14">
        <f t="shared" si="3"/>
        <v>20</v>
      </c>
      <c r="L7" s="14">
        <f t="shared" si="4"/>
        <v>240</v>
      </c>
      <c r="M7" s="27">
        <f t="shared" si="5"/>
        <v>627.17961598606087</v>
      </c>
      <c r="N7" s="30">
        <f t="shared" si="6"/>
        <v>0.29296050571555976</v>
      </c>
    </row>
    <row r="8" spans="1:14" ht="20" customHeight="1" x14ac:dyDescent="0.15">
      <c r="A8" s="4">
        <v>1984</v>
      </c>
      <c r="B8" s="6">
        <v>45115</v>
      </c>
      <c r="C8" s="7">
        <v>81194</v>
      </c>
      <c r="D8" s="7">
        <v>25760</v>
      </c>
      <c r="E8" s="14">
        <f t="shared" si="7"/>
        <v>1.7513586956521738</v>
      </c>
      <c r="F8" s="14">
        <v>15.25</v>
      </c>
      <c r="G8" s="14">
        <f t="shared" si="2"/>
        <v>1.2708333333333333</v>
      </c>
      <c r="I8" s="11">
        <f t="shared" si="0"/>
        <v>40603.5</v>
      </c>
      <c r="J8" s="21">
        <f t="shared" si="1"/>
        <v>1.2708333333333332E-2</v>
      </c>
      <c r="K8" s="14">
        <f t="shared" si="3"/>
        <v>20</v>
      </c>
      <c r="L8" s="14">
        <f t="shared" si="4"/>
        <v>240</v>
      </c>
      <c r="M8" s="27">
        <f t="shared" si="5"/>
        <v>542.17800013420469</v>
      </c>
      <c r="N8" s="30">
        <f t="shared" si="6"/>
        <v>0.25256739136686557</v>
      </c>
    </row>
    <row r="9" spans="1:14" ht="20" customHeight="1" x14ac:dyDescent="0.15">
      <c r="A9" s="4">
        <v>1985</v>
      </c>
      <c r="B9" s="6">
        <v>42982</v>
      </c>
      <c r="C9" s="7">
        <v>84055</v>
      </c>
      <c r="D9" s="7">
        <v>27820</v>
      </c>
      <c r="E9" s="14">
        <f t="shared" si="7"/>
        <v>1.5450035945363048</v>
      </c>
      <c r="F9" s="14">
        <v>13.5</v>
      </c>
      <c r="G9" s="14">
        <f t="shared" si="2"/>
        <v>1.125</v>
      </c>
      <c r="I9" s="11">
        <f t="shared" si="0"/>
        <v>38683.800000000003</v>
      </c>
      <c r="J9" s="21">
        <f t="shared" si="1"/>
        <v>1.125E-2</v>
      </c>
      <c r="K9" s="14">
        <f t="shared" si="3"/>
        <v>20</v>
      </c>
      <c r="L9" s="14">
        <f t="shared" si="4"/>
        <v>240</v>
      </c>
      <c r="M9" s="27">
        <f t="shared" si="5"/>
        <v>467.05840761040412</v>
      </c>
      <c r="N9" s="30">
        <f t="shared" si="6"/>
        <v>0.20146300831505567</v>
      </c>
    </row>
    <row r="10" spans="1:14" ht="20" customHeight="1" x14ac:dyDescent="0.15">
      <c r="A10" s="4">
        <v>1986</v>
      </c>
      <c r="B10" s="6">
        <v>46263</v>
      </c>
      <c r="C10" s="7">
        <v>87733</v>
      </c>
      <c r="D10" s="7">
        <v>27370</v>
      </c>
      <c r="E10" s="14">
        <f t="shared" si="7"/>
        <v>1.6902813299232737</v>
      </c>
      <c r="F10" s="14">
        <v>11.25</v>
      </c>
      <c r="G10" s="14">
        <f t="shared" si="2"/>
        <v>0.9375</v>
      </c>
      <c r="I10" s="11">
        <f t="shared" si="0"/>
        <v>41636.700000000004</v>
      </c>
      <c r="J10" s="21">
        <f t="shared" si="1"/>
        <v>9.3749999999999997E-3</v>
      </c>
      <c r="K10" s="14">
        <f t="shared" si="3"/>
        <v>20</v>
      </c>
      <c r="L10" s="14">
        <f t="shared" si="4"/>
        <v>240</v>
      </c>
      <c r="M10" s="27">
        <f t="shared" si="5"/>
        <v>436.8755789049668</v>
      </c>
      <c r="N10" s="30">
        <f t="shared" si="6"/>
        <v>0.19154208793787364</v>
      </c>
    </row>
    <row r="11" spans="1:14" ht="20" customHeight="1" x14ac:dyDescent="0.15">
      <c r="A11" s="4">
        <v>1987</v>
      </c>
      <c r="B11" s="6">
        <v>45834</v>
      </c>
      <c r="C11" s="7">
        <v>91275</v>
      </c>
      <c r="D11" s="7">
        <v>29810</v>
      </c>
      <c r="E11" s="14">
        <f t="shared" si="7"/>
        <v>1.5375377390137537</v>
      </c>
      <c r="F11" s="14">
        <v>12.25</v>
      </c>
      <c r="G11" s="14">
        <f t="shared" si="2"/>
        <v>1.0208333333333333</v>
      </c>
      <c r="I11" s="11">
        <f t="shared" si="0"/>
        <v>41250.6</v>
      </c>
      <c r="J11" s="21">
        <f t="shared" si="1"/>
        <v>1.0208333333333333E-2</v>
      </c>
      <c r="K11" s="14">
        <f t="shared" si="3"/>
        <v>20</v>
      </c>
      <c r="L11" s="14">
        <f t="shared" si="4"/>
        <v>240</v>
      </c>
      <c r="M11" s="27">
        <f t="shared" si="5"/>
        <v>461.41464200914845</v>
      </c>
      <c r="N11" s="30">
        <f t="shared" si="6"/>
        <v>0.18574222422374309</v>
      </c>
    </row>
    <row r="12" spans="1:14" ht="20" customHeight="1" x14ac:dyDescent="0.15">
      <c r="A12" s="4">
        <v>1988</v>
      </c>
      <c r="B12" s="6">
        <v>48563</v>
      </c>
      <c r="C12" s="7">
        <v>94953</v>
      </c>
      <c r="D12" s="7">
        <v>31790</v>
      </c>
      <c r="E12" s="14">
        <f t="shared" si="7"/>
        <v>1.5276187480339729</v>
      </c>
      <c r="F12" s="14">
        <v>12.25</v>
      </c>
      <c r="G12" s="14">
        <f t="shared" si="2"/>
        <v>1.0208333333333333</v>
      </c>
      <c r="H12" s="5"/>
      <c r="I12" s="11">
        <f t="shared" si="0"/>
        <v>43706.700000000004</v>
      </c>
      <c r="J12" s="21">
        <f t="shared" si="1"/>
        <v>1.0208333333333333E-2</v>
      </c>
      <c r="K12" s="14">
        <f t="shared" si="3"/>
        <v>20</v>
      </c>
      <c r="L12" s="14">
        <f t="shared" si="4"/>
        <v>240</v>
      </c>
      <c r="M12" s="27">
        <f t="shared" si="5"/>
        <v>488.88770912183702</v>
      </c>
      <c r="N12" s="30">
        <f t="shared" si="6"/>
        <v>0.18454396066253678</v>
      </c>
    </row>
    <row r="13" spans="1:14" ht="20" customHeight="1" x14ac:dyDescent="0.15">
      <c r="A13" s="4">
        <v>1989</v>
      </c>
      <c r="B13" s="6">
        <v>57499</v>
      </c>
      <c r="C13" s="7">
        <v>99040</v>
      </c>
      <c r="D13" s="7">
        <v>33760</v>
      </c>
      <c r="E13" s="14">
        <f t="shared" si="7"/>
        <v>1.7031694312796208</v>
      </c>
      <c r="F13" s="14">
        <v>12.75</v>
      </c>
      <c r="G13" s="14">
        <f t="shared" si="2"/>
        <v>1.0625</v>
      </c>
      <c r="I13" s="11">
        <f t="shared" si="0"/>
        <v>51749.1</v>
      </c>
      <c r="J13" s="21">
        <f t="shared" si="1"/>
        <v>1.0625000000000001E-2</v>
      </c>
      <c r="K13" s="14">
        <f t="shared" si="3"/>
        <v>20</v>
      </c>
      <c r="L13" s="14">
        <f t="shared" si="4"/>
        <v>240</v>
      </c>
      <c r="M13" s="27">
        <f t="shared" si="5"/>
        <v>597.08711964449628</v>
      </c>
      <c r="N13" s="30">
        <f t="shared" si="6"/>
        <v>0.21223475816747497</v>
      </c>
    </row>
    <row r="14" spans="1:14" ht="20" customHeight="1" x14ac:dyDescent="0.15">
      <c r="A14" s="4">
        <v>1990</v>
      </c>
      <c r="B14" s="6">
        <v>61557</v>
      </c>
      <c r="C14" s="7">
        <v>104489</v>
      </c>
      <c r="D14" s="7">
        <v>34250</v>
      </c>
      <c r="E14" s="14">
        <f t="shared" si="7"/>
        <v>1.7972846715328468</v>
      </c>
      <c r="F14" s="14">
        <v>14.25</v>
      </c>
      <c r="G14" s="14">
        <f t="shared" si="2"/>
        <v>1.1875</v>
      </c>
      <c r="I14" s="11">
        <f t="shared" si="0"/>
        <v>55401.3</v>
      </c>
      <c r="J14" s="21">
        <f t="shared" si="1"/>
        <v>1.1875E-2</v>
      </c>
      <c r="K14" s="14">
        <f t="shared" si="3"/>
        <v>20</v>
      </c>
      <c r="L14" s="14">
        <f t="shared" si="4"/>
        <v>240</v>
      </c>
      <c r="M14" s="27">
        <f t="shared" si="5"/>
        <v>699.00869627289956</v>
      </c>
      <c r="N14" s="30">
        <f t="shared" si="6"/>
        <v>0.24490815635838817</v>
      </c>
    </row>
    <row r="15" spans="1:14" ht="20" customHeight="1" x14ac:dyDescent="0.15">
      <c r="A15" s="4">
        <v>1991</v>
      </c>
      <c r="B15" s="6">
        <v>72501</v>
      </c>
      <c r="C15" s="7">
        <v>111710</v>
      </c>
      <c r="D15" s="7">
        <v>34070</v>
      </c>
      <c r="E15" s="14">
        <f t="shared" si="7"/>
        <v>2.1280011740534195</v>
      </c>
      <c r="F15" s="14">
        <v>12.5</v>
      </c>
      <c r="G15" s="14">
        <f t="shared" si="2"/>
        <v>1.0416666666666667</v>
      </c>
      <c r="I15" s="11">
        <f t="shared" si="0"/>
        <v>65250.9</v>
      </c>
      <c r="J15" s="21">
        <f t="shared" si="1"/>
        <v>1.0416666666666668E-2</v>
      </c>
      <c r="K15" s="14">
        <f t="shared" si="3"/>
        <v>20</v>
      </c>
      <c r="L15" s="14">
        <f t="shared" si="4"/>
        <v>240</v>
      </c>
      <c r="M15" s="27">
        <f t="shared" si="5"/>
        <v>741.34193395357363</v>
      </c>
      <c r="N15" s="30">
        <f t="shared" si="6"/>
        <v>0.26111250975764261</v>
      </c>
    </row>
    <row r="16" spans="1:14" ht="20" customHeight="1" x14ac:dyDescent="0.15">
      <c r="A16" s="4">
        <v>1992</v>
      </c>
      <c r="B16" s="6">
        <v>89192</v>
      </c>
      <c r="C16" s="7">
        <v>113481</v>
      </c>
      <c r="D16" s="7">
        <v>34950</v>
      </c>
      <c r="E16" s="14">
        <f t="shared" si="7"/>
        <v>2.5519885550786841</v>
      </c>
      <c r="F16" s="14">
        <v>10.5</v>
      </c>
      <c r="G16" s="14">
        <f t="shared" si="2"/>
        <v>0.875</v>
      </c>
      <c r="I16" s="11">
        <f t="shared" si="0"/>
        <v>80272.800000000003</v>
      </c>
      <c r="J16" s="21">
        <f t="shared" si="1"/>
        <v>8.7500000000000008E-3</v>
      </c>
      <c r="K16" s="14">
        <f t="shared" si="3"/>
        <v>20</v>
      </c>
      <c r="L16" s="14">
        <f t="shared" si="4"/>
        <v>240</v>
      </c>
      <c r="M16" s="27">
        <f t="shared" si="5"/>
        <v>801.42748990724897</v>
      </c>
      <c r="N16" s="30">
        <f t="shared" si="6"/>
        <v>0.27516823687802539</v>
      </c>
    </row>
    <row r="17" spans="1:14" ht="20" customHeight="1" x14ac:dyDescent="0.15">
      <c r="A17" s="4">
        <v>1993</v>
      </c>
      <c r="B17" s="6">
        <v>107677</v>
      </c>
      <c r="C17" s="7">
        <v>115797</v>
      </c>
      <c r="D17" s="7">
        <v>33840</v>
      </c>
      <c r="E17" s="14">
        <f t="shared" si="7"/>
        <v>3.1819444444444445</v>
      </c>
      <c r="F17" s="14">
        <v>9.5</v>
      </c>
      <c r="G17" s="14">
        <f t="shared" si="2"/>
        <v>0.79166666666666663</v>
      </c>
      <c r="I17" s="11">
        <f t="shared" si="0"/>
        <v>96909.3</v>
      </c>
      <c r="J17" s="21">
        <f t="shared" si="1"/>
        <v>7.9166666666666656E-3</v>
      </c>
      <c r="K17" s="14">
        <f t="shared" si="3"/>
        <v>20</v>
      </c>
      <c r="L17" s="14">
        <f t="shared" si="4"/>
        <v>240</v>
      </c>
      <c r="M17" s="27">
        <f t="shared" si="5"/>
        <v>903.3218092111473</v>
      </c>
      <c r="N17" s="30">
        <f t="shared" si="6"/>
        <v>0.3203268826989884</v>
      </c>
    </row>
    <row r="18" spans="1:14" ht="20" customHeight="1" x14ac:dyDescent="0.15">
      <c r="A18" s="4">
        <v>1994</v>
      </c>
      <c r="B18" s="6">
        <v>130287</v>
      </c>
      <c r="C18" s="7">
        <v>117296</v>
      </c>
      <c r="D18" s="7">
        <v>33030</v>
      </c>
      <c r="E18" s="14">
        <f t="shared" si="7"/>
        <v>3.9445049954586739</v>
      </c>
      <c r="F18" s="14">
        <v>10.75</v>
      </c>
      <c r="G18" s="14">
        <f t="shared" si="2"/>
        <v>0.89583333333333337</v>
      </c>
      <c r="I18" s="11">
        <f t="shared" si="0"/>
        <v>117258.3</v>
      </c>
      <c r="J18" s="21">
        <f t="shared" si="1"/>
        <v>8.9583333333333338E-3</v>
      </c>
      <c r="K18" s="14">
        <f t="shared" si="3"/>
        <v>20</v>
      </c>
      <c r="L18" s="14">
        <f t="shared" si="4"/>
        <v>240</v>
      </c>
      <c r="M18" s="27">
        <f t="shared" si="5"/>
        <v>1190.4402113450001</v>
      </c>
      <c r="N18" s="30">
        <f t="shared" si="6"/>
        <v>0.43249417305903726</v>
      </c>
    </row>
    <row r="19" spans="1:14" ht="20" customHeight="1" x14ac:dyDescent="0.15">
      <c r="A19" s="4">
        <v>1995</v>
      </c>
      <c r="B19" s="6">
        <v>124004</v>
      </c>
      <c r="C19" s="7">
        <v>117976</v>
      </c>
      <c r="D19" s="7">
        <v>34570</v>
      </c>
      <c r="E19" s="14">
        <f t="shared" si="7"/>
        <v>3.5870407868093723</v>
      </c>
      <c r="F19" s="14">
        <v>10.75</v>
      </c>
      <c r="G19" s="14">
        <f t="shared" si="2"/>
        <v>0.89583333333333337</v>
      </c>
      <c r="I19" s="11">
        <f t="shared" si="0"/>
        <v>111603.6</v>
      </c>
      <c r="J19" s="21">
        <f t="shared" si="1"/>
        <v>8.9583333333333338E-3</v>
      </c>
      <c r="K19" s="14">
        <f t="shared" si="3"/>
        <v>20</v>
      </c>
      <c r="L19" s="14">
        <f t="shared" si="4"/>
        <v>240</v>
      </c>
      <c r="M19" s="27">
        <f t="shared" si="5"/>
        <v>1133.0320597421492</v>
      </c>
      <c r="N19" s="30">
        <f t="shared" si="6"/>
        <v>0.39330010751824673</v>
      </c>
    </row>
    <row r="20" spans="1:14" ht="20" customHeight="1" x14ac:dyDescent="0.15">
      <c r="A20" s="4">
        <v>1996</v>
      </c>
      <c r="B20" s="6">
        <v>128148</v>
      </c>
      <c r="C20" s="7">
        <v>119884</v>
      </c>
      <c r="D20" s="7">
        <v>34320</v>
      </c>
      <c r="E20" s="14">
        <f t="shared" si="7"/>
        <v>3.7339160839160841</v>
      </c>
      <c r="F20" s="14">
        <v>8.5</v>
      </c>
      <c r="G20" s="14">
        <f t="shared" si="2"/>
        <v>0.70833333333333337</v>
      </c>
      <c r="I20" s="11">
        <f t="shared" si="0"/>
        <v>115333.2</v>
      </c>
      <c r="J20" s="21">
        <f t="shared" si="1"/>
        <v>7.0833333333333338E-3</v>
      </c>
      <c r="K20" s="14">
        <f t="shared" si="3"/>
        <v>20</v>
      </c>
      <c r="L20" s="14">
        <f t="shared" si="4"/>
        <v>240</v>
      </c>
      <c r="M20" s="27">
        <f t="shared" si="5"/>
        <v>1000.8883053839379</v>
      </c>
      <c r="N20" s="30">
        <f t="shared" si="6"/>
        <v>0.34996094593843985</v>
      </c>
    </row>
    <row r="21" spans="1:14" ht="20" customHeight="1" x14ac:dyDescent="0.15">
      <c r="A21" s="4">
        <v>1997</v>
      </c>
      <c r="B21" s="6">
        <v>126063</v>
      </c>
      <c r="C21" s="7">
        <v>122472</v>
      </c>
      <c r="D21" s="7">
        <v>34510</v>
      </c>
      <c r="E21" s="14">
        <f t="shared" si="7"/>
        <v>3.6529411764705881</v>
      </c>
      <c r="F21" s="14">
        <v>7.65</v>
      </c>
      <c r="G21" s="14">
        <f t="shared" si="2"/>
        <v>0.63750000000000007</v>
      </c>
      <c r="I21" s="11">
        <f t="shared" si="0"/>
        <v>113456.7</v>
      </c>
      <c r="J21" s="21">
        <f t="shared" si="1"/>
        <v>6.3750000000000005E-3</v>
      </c>
      <c r="K21" s="14">
        <f t="shared" si="3"/>
        <v>20</v>
      </c>
      <c r="L21" s="14">
        <f t="shared" si="4"/>
        <v>240</v>
      </c>
      <c r="M21" s="27">
        <f t="shared" si="5"/>
        <v>924.43380692858193</v>
      </c>
      <c r="N21" s="30">
        <f t="shared" si="6"/>
        <v>0.32144902008527915</v>
      </c>
    </row>
    <row r="22" spans="1:14" ht="20" customHeight="1" x14ac:dyDescent="0.15">
      <c r="A22" s="4">
        <v>1998</v>
      </c>
      <c r="B22" s="6">
        <v>118555</v>
      </c>
      <c r="C22" s="7">
        <v>123834</v>
      </c>
      <c r="D22" s="7">
        <v>34340</v>
      </c>
      <c r="E22" s="14">
        <f t="shared" si="7"/>
        <v>3.4523878858474082</v>
      </c>
      <c r="F22" s="14">
        <v>7.3</v>
      </c>
      <c r="G22" s="14">
        <f t="shared" si="2"/>
        <v>0.60833333333333328</v>
      </c>
      <c r="I22" s="11">
        <f t="shared" si="0"/>
        <v>106699.5</v>
      </c>
      <c r="J22" s="21">
        <f t="shared" si="1"/>
        <v>6.083333333333333E-3</v>
      </c>
      <c r="K22" s="14">
        <f t="shared" si="3"/>
        <v>20</v>
      </c>
      <c r="L22" s="14">
        <f t="shared" si="4"/>
        <v>240</v>
      </c>
      <c r="M22" s="27">
        <f t="shared" si="5"/>
        <v>846.56266489220093</v>
      </c>
      <c r="N22" s="30">
        <f t="shared" si="6"/>
        <v>0.29582853752785127</v>
      </c>
    </row>
    <row r="23" spans="1:14" ht="20" customHeight="1" x14ac:dyDescent="0.15">
      <c r="A23" s="4">
        <v>1999</v>
      </c>
      <c r="B23" s="6">
        <v>121689</v>
      </c>
      <c r="C23" s="7">
        <v>124652</v>
      </c>
      <c r="D23" s="7">
        <v>34860</v>
      </c>
      <c r="E23" s="14">
        <f t="shared" si="7"/>
        <v>3.4907917383820997</v>
      </c>
      <c r="F23" s="14">
        <v>8.25</v>
      </c>
      <c r="G23" s="14">
        <f t="shared" si="2"/>
        <v>0.6875</v>
      </c>
      <c r="I23" s="11">
        <f t="shared" si="0"/>
        <v>109520.1</v>
      </c>
      <c r="J23" s="21">
        <f t="shared" si="1"/>
        <v>6.875E-3</v>
      </c>
      <c r="K23" s="14">
        <f t="shared" si="3"/>
        <v>20</v>
      </c>
      <c r="L23" s="14">
        <f t="shared" si="4"/>
        <v>240</v>
      </c>
      <c r="M23" s="27">
        <f t="shared" si="5"/>
        <v>933.18315447651833</v>
      </c>
      <c r="N23" s="30">
        <f t="shared" si="6"/>
        <v>0.32123344388176189</v>
      </c>
    </row>
    <row r="24" spans="1:14" ht="20" customHeight="1" x14ac:dyDescent="0.15">
      <c r="A24" s="4">
        <v>2000</v>
      </c>
      <c r="B24" s="6">
        <v>109433</v>
      </c>
      <c r="C24" s="7">
        <v>127376</v>
      </c>
      <c r="D24" s="7">
        <v>36180</v>
      </c>
      <c r="E24" s="14">
        <f t="shared" si="7"/>
        <v>3.0246821448313987</v>
      </c>
      <c r="F24" s="14">
        <v>8.75</v>
      </c>
      <c r="G24" s="14">
        <f t="shared" si="2"/>
        <v>0.72916666666666663</v>
      </c>
      <c r="I24" s="11">
        <f t="shared" si="0"/>
        <v>98489.7</v>
      </c>
      <c r="J24" s="21">
        <f t="shared" si="1"/>
        <v>7.2916666666666659E-3</v>
      </c>
      <c r="K24" s="14">
        <f t="shared" si="3"/>
        <v>20</v>
      </c>
      <c r="L24" s="14">
        <f t="shared" si="4"/>
        <v>240</v>
      </c>
      <c r="M24" s="27">
        <f t="shared" si="5"/>
        <v>870.36402607277546</v>
      </c>
      <c r="N24" s="30">
        <f t="shared" si="6"/>
        <v>0.28867795226294379</v>
      </c>
    </row>
    <row r="25" spans="1:14" ht="20" customHeight="1" x14ac:dyDescent="0.15">
      <c r="A25" s="4">
        <v>2001</v>
      </c>
      <c r="B25" s="6">
        <v>116494</v>
      </c>
      <c r="C25" s="7">
        <v>131191</v>
      </c>
      <c r="D25" s="7">
        <v>39240</v>
      </c>
      <c r="E25" s="14">
        <f t="shared" si="7"/>
        <v>2.9687563710499489</v>
      </c>
      <c r="F25" s="14">
        <v>7.95</v>
      </c>
      <c r="G25" s="14">
        <f t="shared" si="2"/>
        <v>0.66249999999999998</v>
      </c>
      <c r="I25" s="11">
        <f t="shared" si="0"/>
        <v>104844.6</v>
      </c>
      <c r="J25" s="21">
        <f t="shared" si="1"/>
        <v>6.6249999999999998E-3</v>
      </c>
      <c r="K25" s="14">
        <f t="shared" si="3"/>
        <v>20</v>
      </c>
      <c r="L25" s="14">
        <f t="shared" si="4"/>
        <v>240</v>
      </c>
      <c r="M25" s="27">
        <f t="shared" si="5"/>
        <v>873.70252803570793</v>
      </c>
      <c r="N25" s="30">
        <f t="shared" si="6"/>
        <v>0.26718731744211249</v>
      </c>
    </row>
    <row r="26" spans="1:14" ht="20" customHeight="1" x14ac:dyDescent="0.15">
      <c r="A26" s="4">
        <v>2002</v>
      </c>
      <c r="B26" s="6">
        <v>112035</v>
      </c>
      <c r="C26" s="7">
        <v>132962</v>
      </c>
      <c r="D26" s="7">
        <v>39150</v>
      </c>
      <c r="E26" s="14">
        <f t="shared" si="7"/>
        <v>2.8616858237547893</v>
      </c>
      <c r="F26" s="14">
        <v>7.45</v>
      </c>
      <c r="G26" s="14">
        <f t="shared" si="2"/>
        <v>0.62083333333333335</v>
      </c>
      <c r="I26" s="11">
        <f t="shared" si="0"/>
        <v>100831.5</v>
      </c>
      <c r="J26" s="21">
        <f t="shared" si="1"/>
        <v>6.2083333333333331E-3</v>
      </c>
      <c r="K26" s="14">
        <f t="shared" si="3"/>
        <v>20</v>
      </c>
      <c r="L26" s="14">
        <f t="shared" si="4"/>
        <v>240</v>
      </c>
      <c r="M26" s="27">
        <f t="shared" si="5"/>
        <v>809.21174323933997</v>
      </c>
      <c r="N26" s="30">
        <f t="shared" si="6"/>
        <v>0.24803425080133026</v>
      </c>
    </row>
    <row r="27" spans="1:14" ht="20" customHeight="1" x14ac:dyDescent="0.15">
      <c r="A27" s="4">
        <v>2003</v>
      </c>
      <c r="B27" s="6">
        <v>127703</v>
      </c>
      <c r="C27" s="7">
        <v>138956</v>
      </c>
      <c r="D27" s="7">
        <v>38690</v>
      </c>
      <c r="E27" s="14">
        <f t="shared" si="7"/>
        <v>3.3006720082708711</v>
      </c>
      <c r="F27" s="14">
        <v>6.85</v>
      </c>
      <c r="G27" s="14">
        <f t="shared" si="2"/>
        <v>0.5708333333333333</v>
      </c>
      <c r="I27" s="11">
        <f t="shared" si="0"/>
        <v>114932.7</v>
      </c>
      <c r="J27" s="21">
        <f t="shared" si="1"/>
        <v>5.7083333333333326E-3</v>
      </c>
      <c r="K27" s="14">
        <f t="shared" si="3"/>
        <v>20</v>
      </c>
      <c r="L27" s="14">
        <f t="shared" si="4"/>
        <v>240</v>
      </c>
      <c r="M27" s="27">
        <f t="shared" si="5"/>
        <v>880.75318731168113</v>
      </c>
      <c r="N27" s="30">
        <f t="shared" si="6"/>
        <v>0.27317235067821594</v>
      </c>
    </row>
    <row r="28" spans="1:14" ht="20" customHeight="1" x14ac:dyDescent="0.15">
      <c r="A28" s="4">
        <v>2004</v>
      </c>
      <c r="B28" s="6">
        <v>131561</v>
      </c>
      <c r="C28" s="7">
        <v>140727</v>
      </c>
      <c r="D28" s="7">
        <v>38940</v>
      </c>
      <c r="E28" s="14">
        <f t="shared" si="7"/>
        <v>3.3785567539804826</v>
      </c>
      <c r="F28" s="14">
        <v>6.7</v>
      </c>
      <c r="G28" s="14">
        <f t="shared" si="2"/>
        <v>0.55833333333333335</v>
      </c>
      <c r="I28" s="11">
        <f t="shared" si="0"/>
        <v>118404.90000000001</v>
      </c>
      <c r="J28" s="21">
        <f t="shared" si="1"/>
        <v>5.5833333333333334E-3</v>
      </c>
      <c r="K28" s="14">
        <f t="shared" si="3"/>
        <v>20</v>
      </c>
      <c r="L28" s="14">
        <f t="shared" si="4"/>
        <v>240</v>
      </c>
      <c r="M28" s="27">
        <f t="shared" si="5"/>
        <v>896.79190401844755</v>
      </c>
      <c r="N28" s="30">
        <f t="shared" si="6"/>
        <v>0.27636114145406704</v>
      </c>
    </row>
    <row r="29" spans="1:14" ht="20" customHeight="1" x14ac:dyDescent="0.15">
      <c r="A29" s="4">
        <v>2005</v>
      </c>
      <c r="B29" s="6">
        <v>172650</v>
      </c>
      <c r="C29" s="7">
        <v>143452</v>
      </c>
      <c r="D29" s="7">
        <v>40050</v>
      </c>
      <c r="E29" s="14">
        <f t="shared" si="7"/>
        <v>4.3108614232209739</v>
      </c>
      <c r="F29" s="14">
        <v>6.15</v>
      </c>
      <c r="G29" s="14">
        <f t="shared" si="2"/>
        <v>0.51250000000000007</v>
      </c>
      <c r="I29" s="11">
        <f t="shared" si="0"/>
        <v>155385</v>
      </c>
      <c r="J29" s="21">
        <f t="shared" si="1"/>
        <v>5.1250000000000011E-3</v>
      </c>
      <c r="K29" s="14">
        <f t="shared" si="3"/>
        <v>20</v>
      </c>
      <c r="L29" s="14">
        <f t="shared" si="4"/>
        <v>240</v>
      </c>
      <c r="M29" s="27">
        <f t="shared" si="5"/>
        <v>1126.7145168084285</v>
      </c>
      <c r="N29" s="30">
        <f t="shared" si="6"/>
        <v>0.33759236458679504</v>
      </c>
    </row>
    <row r="30" spans="1:14" ht="20" customHeight="1" x14ac:dyDescent="0.15">
      <c r="A30" s="4">
        <v>2006</v>
      </c>
      <c r="B30" s="6">
        <v>213288</v>
      </c>
      <c r="C30" s="7">
        <v>147403</v>
      </c>
      <c r="D30" s="7">
        <v>43170</v>
      </c>
      <c r="E30" s="14">
        <f t="shared" si="7"/>
        <v>4.9406532314107015</v>
      </c>
      <c r="F30" s="14">
        <v>6.95</v>
      </c>
      <c r="G30" s="14">
        <f t="shared" si="2"/>
        <v>0.57916666666666672</v>
      </c>
      <c r="I30" s="11">
        <f t="shared" si="0"/>
        <v>191959.2</v>
      </c>
      <c r="J30" s="21">
        <f t="shared" si="1"/>
        <v>5.7916666666666672E-3</v>
      </c>
      <c r="K30" s="14">
        <f t="shared" si="3"/>
        <v>20</v>
      </c>
      <c r="L30" s="14">
        <f t="shared" si="4"/>
        <v>240</v>
      </c>
      <c r="M30" s="27">
        <f t="shared" si="5"/>
        <v>1482.5018965939839</v>
      </c>
      <c r="N30" s="30">
        <f t="shared" si="6"/>
        <v>0.41209225756608309</v>
      </c>
    </row>
    <row r="31" spans="1:14" ht="20" customHeight="1" x14ac:dyDescent="0.15">
      <c r="A31" s="4">
        <v>2007</v>
      </c>
      <c r="B31" s="6">
        <v>250244</v>
      </c>
      <c r="C31" s="7">
        <v>149038</v>
      </c>
      <c r="D31" s="7">
        <v>44710</v>
      </c>
      <c r="E31" s="14">
        <f t="shared" si="7"/>
        <v>5.5970476403489151</v>
      </c>
      <c r="F31" s="14">
        <v>7.55</v>
      </c>
      <c r="G31" s="14">
        <f t="shared" si="2"/>
        <v>0.62916666666666665</v>
      </c>
      <c r="I31" s="11">
        <f t="shared" si="0"/>
        <v>225219.6</v>
      </c>
      <c r="J31" s="21">
        <f t="shared" si="1"/>
        <v>6.2916666666666668E-3</v>
      </c>
      <c r="K31" s="14">
        <f t="shared" si="3"/>
        <v>20</v>
      </c>
      <c r="L31" s="14">
        <f t="shared" si="4"/>
        <v>240</v>
      </c>
      <c r="M31" s="27">
        <f t="shared" si="5"/>
        <v>1821.2456807738686</v>
      </c>
      <c r="N31" s="30">
        <f t="shared" si="6"/>
        <v>0.48881566023901635</v>
      </c>
    </row>
    <row r="32" spans="1:14" ht="20" customHeight="1" x14ac:dyDescent="0.15">
      <c r="A32" s="4">
        <v>2008</v>
      </c>
      <c r="B32" s="6">
        <v>264650</v>
      </c>
      <c r="C32" s="7">
        <v>152307</v>
      </c>
      <c r="D32" s="7">
        <v>45160</v>
      </c>
      <c r="E32" s="14">
        <f t="shared" si="7"/>
        <v>5.8602745792736934</v>
      </c>
      <c r="F32" s="14">
        <v>7.39</v>
      </c>
      <c r="G32" s="14">
        <f t="shared" si="2"/>
        <v>0.61583333333333334</v>
      </c>
      <c r="I32" s="11">
        <f t="shared" si="0"/>
        <v>238185</v>
      </c>
      <c r="J32" s="21">
        <f t="shared" si="1"/>
        <v>6.1583333333333334E-3</v>
      </c>
      <c r="K32" s="14">
        <f t="shared" si="3"/>
        <v>20</v>
      </c>
      <c r="L32" s="14">
        <f t="shared" si="4"/>
        <v>240</v>
      </c>
      <c r="M32" s="27">
        <f t="shared" si="5"/>
        <v>1902.8134744928586</v>
      </c>
      <c r="N32" s="30">
        <f t="shared" si="6"/>
        <v>0.50561916948437335</v>
      </c>
    </row>
    <row r="33" spans="1:14" ht="20" customHeight="1" x14ac:dyDescent="0.15">
      <c r="A33" s="4">
        <v>2009</v>
      </c>
      <c r="B33" s="6">
        <v>235143</v>
      </c>
      <c r="C33" s="7">
        <v>153942</v>
      </c>
      <c r="D33" s="7">
        <v>43880</v>
      </c>
      <c r="E33" s="14">
        <f t="shared" si="7"/>
        <v>5.3587739288969916</v>
      </c>
      <c r="F33" s="14">
        <v>6.75</v>
      </c>
      <c r="G33" s="14">
        <f t="shared" si="2"/>
        <v>0.5625</v>
      </c>
      <c r="I33" s="11">
        <f t="shared" si="0"/>
        <v>211628.7</v>
      </c>
      <c r="J33" s="21">
        <f t="shared" si="1"/>
        <v>5.6249999999999998E-3</v>
      </c>
      <c r="K33" s="14">
        <f t="shared" si="3"/>
        <v>20</v>
      </c>
      <c r="L33" s="14">
        <f t="shared" si="4"/>
        <v>240</v>
      </c>
      <c r="M33" s="27">
        <f t="shared" si="5"/>
        <v>1609.1484691294274</v>
      </c>
      <c r="N33" s="30">
        <f t="shared" si="6"/>
        <v>0.44005883385490269</v>
      </c>
    </row>
    <row r="34" spans="1:14" ht="20" customHeight="1" x14ac:dyDescent="0.15">
      <c r="A34" s="4">
        <v>2010</v>
      </c>
      <c r="B34" s="6">
        <v>243586</v>
      </c>
      <c r="C34" s="7">
        <v>156803</v>
      </c>
      <c r="D34" s="7">
        <v>43750</v>
      </c>
      <c r="E34" s="14">
        <f t="shared" si="7"/>
        <v>5.5676800000000002</v>
      </c>
      <c r="F34" s="14">
        <v>6.1</v>
      </c>
      <c r="G34" s="14">
        <f t="shared" si="2"/>
        <v>0.5083333333333333</v>
      </c>
      <c r="I34" s="11">
        <f t="shared" si="0"/>
        <v>219227.4</v>
      </c>
      <c r="J34" s="21">
        <f t="shared" si="1"/>
        <v>5.0833333333333329E-3</v>
      </c>
      <c r="K34" s="14">
        <f t="shared" si="3"/>
        <v>20</v>
      </c>
      <c r="L34" s="14">
        <f t="shared" si="4"/>
        <v>240</v>
      </c>
      <c r="M34" s="27">
        <f t="shared" si="5"/>
        <v>1583.2867322598922</v>
      </c>
      <c r="N34" s="30">
        <f t="shared" si="6"/>
        <v>0.43427293227699898</v>
      </c>
    </row>
    <row r="35" spans="1:14" ht="20" customHeight="1" x14ac:dyDescent="0.15">
      <c r="A35" s="4">
        <v>2011</v>
      </c>
      <c r="B35" s="6">
        <v>225516</v>
      </c>
      <c r="C35" s="7">
        <v>160481</v>
      </c>
      <c r="D35" s="7">
        <v>44920</v>
      </c>
      <c r="E35" s="14">
        <f t="shared" si="7"/>
        <v>5.0203918076580587</v>
      </c>
      <c r="F35" s="14">
        <v>5.69</v>
      </c>
      <c r="G35" s="14">
        <f t="shared" si="2"/>
        <v>0.47416666666666668</v>
      </c>
      <c r="I35" s="11">
        <f t="shared" si="0"/>
        <v>202964.4</v>
      </c>
      <c r="J35" s="21">
        <f t="shared" si="1"/>
        <v>4.7416666666666666E-3</v>
      </c>
      <c r="K35" s="14">
        <f t="shared" si="3"/>
        <v>20</v>
      </c>
      <c r="L35" s="14">
        <f t="shared" si="4"/>
        <v>240</v>
      </c>
      <c r="M35" s="27">
        <f t="shared" si="5"/>
        <v>1418.0362556237171</v>
      </c>
      <c r="N35" s="30">
        <f t="shared" si="6"/>
        <v>0.37881645297160743</v>
      </c>
    </row>
    <row r="36" spans="1:14" ht="20" customHeight="1" x14ac:dyDescent="0.15">
      <c r="A36" s="4">
        <v>2012</v>
      </c>
      <c r="B36" s="6">
        <v>223116</v>
      </c>
      <c r="C36" s="7">
        <v>164432</v>
      </c>
      <c r="D36" s="7">
        <v>46530</v>
      </c>
      <c r="E36" s="14">
        <f t="shared" si="7"/>
        <v>4.7950999355254673</v>
      </c>
      <c r="F36" s="14">
        <v>5.44</v>
      </c>
      <c r="G36" s="14">
        <f t="shared" si="2"/>
        <v>0.45333333333333337</v>
      </c>
      <c r="I36" s="11">
        <f t="shared" si="0"/>
        <v>200804.4</v>
      </c>
      <c r="J36" s="21">
        <f t="shared" si="1"/>
        <v>4.5333333333333337E-3</v>
      </c>
      <c r="K36" s="14">
        <f t="shared" si="3"/>
        <v>20</v>
      </c>
      <c r="L36" s="14">
        <f t="shared" si="4"/>
        <v>240</v>
      </c>
      <c r="M36" s="27">
        <f t="shared" si="5"/>
        <v>1374.5120048993083</v>
      </c>
      <c r="N36" s="30">
        <f t="shared" si="6"/>
        <v>0.35448407605398019</v>
      </c>
    </row>
    <row r="37" spans="1:14" ht="20" customHeight="1" x14ac:dyDescent="0.15">
      <c r="A37" s="4">
        <v>2013</v>
      </c>
      <c r="B37" s="6">
        <v>229980</v>
      </c>
      <c r="C37" s="7">
        <v>165249</v>
      </c>
      <c r="D37" s="7">
        <v>47230</v>
      </c>
      <c r="E37" s="14">
        <f t="shared" si="7"/>
        <v>4.8693626932034721</v>
      </c>
      <c r="F37" s="14">
        <v>5.34</v>
      </c>
      <c r="G37" s="14">
        <f t="shared" si="2"/>
        <v>0.44500000000000001</v>
      </c>
      <c r="I37" s="11">
        <f t="shared" si="0"/>
        <v>206982</v>
      </c>
      <c r="J37" s="21">
        <f t="shared" si="1"/>
        <v>4.45E-3</v>
      </c>
      <c r="K37" s="14">
        <f t="shared" si="3"/>
        <v>20</v>
      </c>
      <c r="L37" s="14">
        <f t="shared" si="4"/>
        <v>240</v>
      </c>
      <c r="M37" s="27">
        <f t="shared" si="5"/>
        <v>1405.1634574683328</v>
      </c>
      <c r="N37" s="30">
        <f t="shared" si="6"/>
        <v>0.35701802857548154</v>
      </c>
    </row>
    <row r="38" spans="1:14" ht="20" customHeight="1" x14ac:dyDescent="0.15">
      <c r="A38" s="4">
        <v>2014</v>
      </c>
      <c r="B38" s="6">
        <v>237133</v>
      </c>
      <c r="C38" s="7">
        <v>167702</v>
      </c>
      <c r="D38" s="7">
        <v>47920</v>
      </c>
      <c r="E38" s="14">
        <f t="shared" si="7"/>
        <v>4.9485183639398995</v>
      </c>
      <c r="F38" s="14">
        <v>5.34</v>
      </c>
      <c r="G38" s="14">
        <f t="shared" si="2"/>
        <v>0.44500000000000001</v>
      </c>
      <c r="I38" s="11">
        <f t="shared" si="0"/>
        <v>213419.7</v>
      </c>
      <c r="J38" s="21">
        <f t="shared" si="1"/>
        <v>4.45E-3</v>
      </c>
      <c r="K38" s="14">
        <f t="shared" si="3"/>
        <v>20</v>
      </c>
      <c r="L38" s="14">
        <f t="shared" si="4"/>
        <v>240</v>
      </c>
      <c r="M38" s="27">
        <f t="shared" si="5"/>
        <v>1448.8678413768075</v>
      </c>
      <c r="N38" s="30">
        <f t="shared" si="6"/>
        <v>0.36282166311606195</v>
      </c>
    </row>
    <row r="39" spans="1:14" ht="20" customHeight="1" x14ac:dyDescent="0.15">
      <c r="A39" s="4">
        <v>2015</v>
      </c>
      <c r="B39" s="6">
        <v>246813</v>
      </c>
      <c r="C39" s="7">
        <v>169336</v>
      </c>
      <c r="D39" s="7">
        <v>49470</v>
      </c>
      <c r="E39" s="14">
        <f t="shared" si="7"/>
        <v>4.9891449363250455</v>
      </c>
      <c r="F39" s="14">
        <v>4.79</v>
      </c>
      <c r="G39" s="14">
        <f t="shared" si="2"/>
        <v>0.39916666666666667</v>
      </c>
      <c r="I39" s="11">
        <f t="shared" si="0"/>
        <v>222131.7</v>
      </c>
      <c r="J39" s="21">
        <f t="shared" si="1"/>
        <v>3.9916666666666668E-3</v>
      </c>
      <c r="K39" s="14">
        <f t="shared" si="3"/>
        <v>20</v>
      </c>
      <c r="L39" s="14">
        <f t="shared" si="4"/>
        <v>240</v>
      </c>
      <c r="M39" s="27">
        <f t="shared" si="5"/>
        <v>1440.324593230531</v>
      </c>
      <c r="N39" s="30">
        <f t="shared" si="6"/>
        <v>0.34938134462838838</v>
      </c>
    </row>
    <row r="40" spans="1:14" ht="20" customHeight="1" x14ac:dyDescent="0.15">
      <c r="A40" s="4">
        <v>2016</v>
      </c>
      <c r="B40" s="6">
        <v>288491</v>
      </c>
      <c r="C40" s="7">
        <v>172742</v>
      </c>
      <c r="D40" s="7">
        <v>48840</v>
      </c>
      <c r="E40" s="14">
        <f t="shared" si="7"/>
        <v>5.9068591318591315</v>
      </c>
      <c r="F40" s="14">
        <v>4.74</v>
      </c>
      <c r="G40" s="14">
        <f t="shared" si="2"/>
        <v>0.39500000000000002</v>
      </c>
      <c r="I40" s="11">
        <f t="shared" si="0"/>
        <v>259641.9</v>
      </c>
      <c r="J40" s="21">
        <f t="shared" si="1"/>
        <v>3.9500000000000004E-3</v>
      </c>
      <c r="K40" s="14">
        <f t="shared" si="3"/>
        <v>20</v>
      </c>
      <c r="L40" s="14">
        <f t="shared" si="4"/>
        <v>240</v>
      </c>
      <c r="M40" s="27">
        <f t="shared" si="5"/>
        <v>1676.4496319395159</v>
      </c>
      <c r="N40" s="30">
        <f t="shared" si="6"/>
        <v>0.41190408647162552</v>
      </c>
    </row>
    <row r="41" spans="1:14" ht="20" customHeight="1" x14ac:dyDescent="0.15">
      <c r="A41" s="4">
        <v>2017</v>
      </c>
      <c r="B41" s="6">
        <v>318879</v>
      </c>
      <c r="C41" s="7">
        <v>176421</v>
      </c>
      <c r="D41" s="7">
        <v>50150</v>
      </c>
      <c r="E41" s="14">
        <f t="shared" si="7"/>
        <v>6.3585044865403786</v>
      </c>
      <c r="F41" s="14">
        <v>4.99</v>
      </c>
      <c r="G41" s="14">
        <f t="shared" si="2"/>
        <v>0.41583333333333333</v>
      </c>
      <c r="I41" s="11">
        <f t="shared" si="0"/>
        <v>286991.10000000003</v>
      </c>
      <c r="J41" s="21">
        <f t="shared" si="1"/>
        <v>4.1583333333333333E-3</v>
      </c>
      <c r="K41" s="14">
        <f t="shared" si="3"/>
        <v>20</v>
      </c>
      <c r="L41" s="14">
        <f t="shared" si="4"/>
        <v>240</v>
      </c>
      <c r="M41" s="27">
        <f t="shared" si="5"/>
        <v>1892.4291945899402</v>
      </c>
      <c r="N41" s="30">
        <f t="shared" si="6"/>
        <v>0.45282453310227877</v>
      </c>
    </row>
    <row r="42" spans="1:14" ht="20" customHeight="1" x14ac:dyDescent="0.15">
      <c r="A42" s="4">
        <v>2018</v>
      </c>
      <c r="B42" s="6">
        <v>361986</v>
      </c>
      <c r="C42" s="7">
        <v>179417</v>
      </c>
      <c r="D42" s="7">
        <v>51450</v>
      </c>
      <c r="E42" s="14">
        <f t="shared" si="7"/>
        <v>7.0356851311953355</v>
      </c>
      <c r="F42" s="14">
        <v>5.34</v>
      </c>
      <c r="G42" s="14">
        <f t="shared" si="2"/>
        <v>0.44500000000000001</v>
      </c>
      <c r="I42" s="11">
        <f t="shared" si="0"/>
        <v>325787.40000000002</v>
      </c>
      <c r="J42" s="21">
        <f t="shared" si="1"/>
        <v>4.45E-3</v>
      </c>
      <c r="K42" s="14">
        <f t="shared" si="3"/>
        <v>20</v>
      </c>
      <c r="L42" s="14">
        <f t="shared" si="4"/>
        <v>240</v>
      </c>
      <c r="M42" s="27">
        <f t="shared" si="5"/>
        <v>2211.7118850123143</v>
      </c>
      <c r="N42" s="30">
        <f t="shared" si="6"/>
        <v>0.51585116851599166</v>
      </c>
    </row>
    <row r="43" spans="1:14" ht="20" customHeight="1" x14ac:dyDescent="0.15">
      <c r="A43" s="4">
        <v>2019</v>
      </c>
      <c r="B43" s="6">
        <v>363099</v>
      </c>
      <c r="C43" s="7">
        <v>182006</v>
      </c>
      <c r="D43" s="7">
        <v>53410</v>
      </c>
      <c r="E43" s="14">
        <f t="shared" si="7"/>
        <v>6.7983336453847594</v>
      </c>
      <c r="F43" s="14">
        <v>5.19</v>
      </c>
      <c r="G43" s="14">
        <f t="shared" si="2"/>
        <v>0.43250000000000005</v>
      </c>
      <c r="I43" s="11">
        <f t="shared" si="0"/>
        <v>326789.10000000003</v>
      </c>
      <c r="J43" s="21">
        <f t="shared" si="1"/>
        <v>4.3250000000000007E-3</v>
      </c>
      <c r="K43" s="14">
        <f t="shared" si="3"/>
        <v>20</v>
      </c>
      <c r="L43" s="14">
        <f t="shared" si="4"/>
        <v>240</v>
      </c>
      <c r="M43" s="27">
        <f t="shared" si="5"/>
        <v>2191.1103686933911</v>
      </c>
      <c r="N43" s="30">
        <f t="shared" si="6"/>
        <v>0.49229216297174117</v>
      </c>
    </row>
    <row r="44" spans="1:14" ht="20" customHeight="1" x14ac:dyDescent="0.15">
      <c r="A44" s="4">
        <v>2020</v>
      </c>
      <c r="B44" s="6">
        <v>420586</v>
      </c>
      <c r="C44" s="7">
        <v>186365</v>
      </c>
      <c r="D44" s="7">
        <v>57420</v>
      </c>
      <c r="E44" s="14">
        <f t="shared" si="7"/>
        <v>7.3247300592128175</v>
      </c>
      <c r="F44" s="14">
        <v>4.79</v>
      </c>
      <c r="G44" s="14">
        <f t="shared" si="2"/>
        <v>0.39916666666666667</v>
      </c>
      <c r="I44" s="11">
        <f t="shared" si="0"/>
        <v>378527.4</v>
      </c>
      <c r="J44" s="21">
        <f t="shared" si="1"/>
        <v>3.9916666666666668E-3</v>
      </c>
      <c r="K44" s="14">
        <f t="shared" si="3"/>
        <v>20</v>
      </c>
      <c r="L44" s="14">
        <f t="shared" si="4"/>
        <v>240</v>
      </c>
      <c r="M44" s="27">
        <f t="shared" si="5"/>
        <v>2454.4102594614387</v>
      </c>
      <c r="N44" s="30">
        <f t="shared" si="6"/>
        <v>0.51293840323123063</v>
      </c>
    </row>
    <row r="45" spans="1:14" ht="20" customHeight="1" x14ac:dyDescent="0.15">
      <c r="A45" s="4">
        <v>2021</v>
      </c>
      <c r="B45" s="6">
        <v>519928</v>
      </c>
      <c r="C45" s="7">
        <v>188273</v>
      </c>
      <c r="D45" s="7">
        <v>57420</v>
      </c>
      <c r="E45" s="14">
        <f t="shared" si="7"/>
        <v>9.0548241030999659</v>
      </c>
      <c r="F45" s="14">
        <v>6.49</v>
      </c>
      <c r="G45" s="14">
        <f t="shared" si="2"/>
        <v>0.54083333333333339</v>
      </c>
      <c r="I45" s="11">
        <f t="shared" si="0"/>
        <v>467935.2</v>
      </c>
      <c r="J45" s="21">
        <f t="shared" si="1"/>
        <v>5.4083333333333336E-3</v>
      </c>
      <c r="K45" s="14">
        <f t="shared" si="3"/>
        <v>20</v>
      </c>
      <c r="L45" s="14">
        <f t="shared" si="4"/>
        <v>240</v>
      </c>
      <c r="M45" s="27">
        <f t="shared" si="5"/>
        <v>3486.0448208538351</v>
      </c>
      <c r="N45" s="30">
        <f t="shared" si="6"/>
        <v>0.72853601271762491</v>
      </c>
    </row>
    <row r="46" spans="1:14" ht="20" customHeight="1" x14ac:dyDescent="0.15">
      <c r="A46" s="4">
        <v>2022</v>
      </c>
      <c r="B46" s="6">
        <v>659436</v>
      </c>
      <c r="C46" s="7">
        <v>197945</v>
      </c>
      <c r="D46" s="7">
        <v>57420</v>
      </c>
      <c r="E46" s="14">
        <f t="shared" si="7"/>
        <v>11.484430512016718</v>
      </c>
      <c r="F46" s="14">
        <v>6.49</v>
      </c>
      <c r="G46" s="14">
        <f t="shared" si="2"/>
        <v>0.54083333333333339</v>
      </c>
      <c r="I46" s="11">
        <f t="shared" si="0"/>
        <v>593492.4</v>
      </c>
      <c r="J46" s="21">
        <f t="shared" si="1"/>
        <v>5.4083333333333336E-3</v>
      </c>
      <c r="K46" s="14">
        <f t="shared" si="3"/>
        <v>20</v>
      </c>
      <c r="L46" s="14">
        <f t="shared" si="4"/>
        <v>240</v>
      </c>
      <c r="M46" s="27">
        <f t="shared" si="5"/>
        <v>4421.4265292205255</v>
      </c>
      <c r="N46" s="30">
        <f t="shared" si="6"/>
        <v>0.9240180834316668</v>
      </c>
    </row>
    <row r="47" spans="1:14" ht="20" customHeight="1" x14ac:dyDescent="0.15">
      <c r="A47" s="4">
        <v>2023</v>
      </c>
      <c r="B47" s="6"/>
      <c r="C47" s="7"/>
      <c r="D47" s="7"/>
      <c r="E47" s="14"/>
      <c r="F47" s="14"/>
      <c r="G47" s="14"/>
      <c r="I47" s="11"/>
      <c r="J47" s="21"/>
      <c r="K47" s="14"/>
      <c r="L47" s="14"/>
      <c r="M47" s="28"/>
      <c r="N47" s="31"/>
    </row>
  </sheetData>
  <mergeCells count="1">
    <mergeCell ref="A1:G1"/>
  </mergeCell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2023-03-11T00:44:07Z</dcterms:created>
  <dcterms:modified xsi:type="dcterms:W3CDTF">2023-03-24T00:24:01Z</dcterms:modified>
</cp:coreProperties>
</file>